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defaultThemeVersion="166925"/>
  <mc:AlternateContent xmlns:mc="http://schemas.openxmlformats.org/markup-compatibility/2006">
    <mc:Choice Requires="x15">
      <x15ac:absPath xmlns:x15ac="http://schemas.microsoft.com/office/spreadsheetml/2010/11/ac" url="Z:\Highways\MUN\LCL\Private\ProgramDocuments\BikePed\2018 Solicitation\Selection Process\"/>
    </mc:Choice>
  </mc:AlternateContent>
  <xr:revisionPtr revIDLastSave="0" documentId="13_ncr:1_{0C95C310-D29A-4A94-8DC7-9EBB72A0ADB7}" xr6:coauthVersionLast="34" xr6:coauthVersionMax="34" xr10:uidLastSave="{00000000-0000-0000-0000-000000000000}"/>
  <bookViews>
    <workbookView xWindow="0" yWindow="0" windowWidth="25200" windowHeight="11175" xr2:uid="{00000000-000D-0000-FFFF-FFFF00000000}"/>
  </bookViews>
  <sheets>
    <sheet name="Scoping Summary" sheetId="1" r:id="rId1"/>
  </sheets>
  <calcPr calcId="179021"/>
</workbook>
</file>

<file path=xl/calcChain.xml><?xml version="1.0" encoding="utf-8"?>
<calcChain xmlns="http://schemas.openxmlformats.org/spreadsheetml/2006/main">
  <c r="V4" i="1" l="1"/>
  <c r="V5" i="1"/>
  <c r="V6" i="1"/>
  <c r="V7" i="1"/>
  <c r="V8" i="1" s="1"/>
  <c r="V9" i="1" s="1"/>
  <c r="V10" i="1" s="1"/>
  <c r="V3" i="1"/>
  <c r="V2" i="1"/>
  <c r="Q10" i="1" l="1"/>
  <c r="Q2" i="1"/>
  <c r="Q7" i="1"/>
  <c r="Q9" i="1"/>
  <c r="Q11" i="1"/>
  <c r="Q8" i="1"/>
  <c r="Q4" i="1"/>
  <c r="Q3" i="1"/>
  <c r="Q5" i="1"/>
  <c r="Q6" i="1"/>
  <c r="T3" i="1" l="1"/>
  <c r="U3" i="1" s="1"/>
  <c r="T9" i="1"/>
  <c r="T11" i="1"/>
  <c r="U11" i="1" s="1"/>
  <c r="T8" i="1"/>
  <c r="U8" i="1" s="1"/>
  <c r="T7" i="1"/>
  <c r="U7" i="1" s="1"/>
  <c r="U2" i="1"/>
  <c r="U9" i="1"/>
  <c r="U4" i="1"/>
  <c r="U5" i="1"/>
  <c r="U6" i="1"/>
  <c r="U13" i="1" l="1"/>
  <c r="U14" i="1" s="1"/>
</calcChain>
</file>

<file path=xl/sharedStrings.xml><?xml version="1.0" encoding="utf-8"?>
<sst xmlns="http://schemas.openxmlformats.org/spreadsheetml/2006/main" count="137" uniqueCount="121">
  <si>
    <t>Scoping Title</t>
  </si>
  <si>
    <t>Applicant</t>
  </si>
  <si>
    <t>Contact Name</t>
  </si>
  <si>
    <t>Address</t>
  </si>
  <si>
    <t>Town</t>
  </si>
  <si>
    <t>Zip Code</t>
  </si>
  <si>
    <t>Email</t>
  </si>
  <si>
    <t>Phone</t>
  </si>
  <si>
    <t>Accounting</t>
  </si>
  <si>
    <t>DUNS#</t>
  </si>
  <si>
    <t>FYEndMo</t>
  </si>
  <si>
    <t>RPC</t>
  </si>
  <si>
    <t>ScopeDescrip</t>
  </si>
  <si>
    <t>ScopConsCost</t>
  </si>
  <si>
    <t>ScopAdmCost</t>
  </si>
  <si>
    <t>ScopTotalCost</t>
  </si>
  <si>
    <t>BCRC Trolley Scoping_Form.pdf</t>
  </si>
  <si>
    <t>Trolley Line Bike/Ped Path Scoping</t>
  </si>
  <si>
    <t>Bennington County Regional Commission</t>
  </si>
  <si>
    <t>Mark Anders</t>
  </si>
  <si>
    <t>BCRC, 111 South Street</t>
  </si>
  <si>
    <t>Bennington</t>
  </si>
  <si>
    <t>manders@bcrcvt.org</t>
  </si>
  <si>
    <t>(802) 442-0713</t>
  </si>
  <si>
    <t>Automated</t>
  </si>
  <si>
    <t>June</t>
  </si>
  <si>
    <t>Bennington Co. RC</t>
  </si>
  <si>
    <t>Our proposed project will study the feasibility of using portions of an abandoned trolley bed to create a 12-mile bicycle/pedestrian path to connect downtown Bennington and Pownal to Williamstown, MA, where it would connect with the planned Mohawk/Bicycle Pedestrian Path two miles south of the Vermont state line, which will connect to the popular Ashuwillticook Rail Trail. Once linked, the Trolley Line Path, Mohawk Bike/Ped Path, and the Ashuwillticook Rail Trail would create a continuous 33-mile bicycle/pedestrian path connecting 8 towns from Bennington to Pittsfield, MA. The Trolley Line Path could also serve as a segment of the Western New England Greenway.</t>
  </si>
  <si>
    <t>Burlington Scoping Appl Form.pdf</t>
  </si>
  <si>
    <t>Nicole Losch</t>
  </si>
  <si>
    <t>645 Pine Street Suite A</t>
  </si>
  <si>
    <t>Burlington</t>
  </si>
  <si>
    <t>nlosch@burlingtonvt.gov</t>
  </si>
  <si>
    <t>802-865-5833</t>
  </si>
  <si>
    <t>Combination</t>
  </si>
  <si>
    <t>Chittenden Co. RPC</t>
  </si>
  <si>
    <t xml:space="preserve">Complete a scoping study for protected bike lanes along Colchester Avenue and intersection improvements for pedestrians/bicyclists at the intersection of Colchester Avenue / East Avenue (a VTrans identified High Crash Location). Colchester Avenue is the primary point of access for the University of Vermont Medical Center, the University of Vermont, and the City of Winooski. This project was one of the highest priorities identified by the community during the development of 2017 planBTV Walk Bike and 2011 Colchester Avenue Corridor Study. </t>
  </si>
  <si>
    <t>Chester.ScopingStudy.ApplicationForm.pdf</t>
  </si>
  <si>
    <t>Church Street Sidewalk Scoping Study</t>
  </si>
  <si>
    <t>Julie Hance</t>
  </si>
  <si>
    <t>P.O. Box 370</t>
  </si>
  <si>
    <t>Chester</t>
  </si>
  <si>
    <t>julie.hance@chestervt.gov</t>
  </si>
  <si>
    <t>802-875-2173</t>
  </si>
  <si>
    <t>December</t>
  </si>
  <si>
    <t>Southern Windsor Co. RPC</t>
  </si>
  <si>
    <t>Scoping Study for a potential sidewalk/Walking path to connect the Main Street sidewalk in the Village Center with the North Street Sidewalk in the Stone Village.  Church Street is heavily used by pedestrians currently, but safety is a large concern.</t>
  </si>
  <si>
    <t>Fair Haven Scoping Appl Form.pdf</t>
  </si>
  <si>
    <t>Franklin Scoping Appl Form.pdf</t>
  </si>
  <si>
    <t>Hyde Park Scoping Appl Form.pdf</t>
  </si>
  <si>
    <t>Manchester Scoping_Appl Form.pdf</t>
  </si>
  <si>
    <t>St.Johnsbury Scoping Appl Form.pdf</t>
  </si>
  <si>
    <t>Portland Street Scoping Study</t>
  </si>
  <si>
    <t>Chad Whitehead</t>
  </si>
  <si>
    <t>51 Depot Square</t>
  </si>
  <si>
    <t>St Johnsbury</t>
  </si>
  <si>
    <t>cwhitehead@stjvt.com</t>
  </si>
  <si>
    <t>802-748-3926</t>
  </si>
  <si>
    <t>03029-1459</t>
  </si>
  <si>
    <t>Northeastern VT Dev. Assoc.</t>
  </si>
  <si>
    <t>Scoping study to evaluate existing condition, needs and alternatives for pedestrian and bicycle travel along Portland Street beginning at the intersection of Railroad Street continuing east over the Portland Street Bridge and continuing to the Town maintained sections of Portland Street (US Route 2) near Maple Grove Farms.</t>
  </si>
  <si>
    <t>Weston Scoping Study Appl Form.pdf</t>
  </si>
  <si>
    <t>Woodstock Scoping Appl Form.pdf</t>
  </si>
  <si>
    <t>Extend Sidewalk from Village to Gallery Place</t>
  </si>
  <si>
    <t>Michael Brands, AICP</t>
  </si>
  <si>
    <t>POB 488</t>
  </si>
  <si>
    <t>Woodstock</t>
  </si>
  <si>
    <t>mbrands@townofwoodstock.org</t>
  </si>
  <si>
    <t>(802) 457-7515</t>
  </si>
  <si>
    <t>Two Rivers - Ottauquechee RC</t>
  </si>
  <si>
    <t>Extend sidewalk 350ft from in front of Pizza Chef, located in the Village east along with east side of Route 4 to Gallery Place Plaza located in TOwn.</t>
  </si>
  <si>
    <t>Fair Haven</t>
  </si>
  <si>
    <t>Hyde Park</t>
  </si>
  <si>
    <t>Franklin</t>
  </si>
  <si>
    <t>Manchester</t>
  </si>
  <si>
    <t>Weston</t>
  </si>
  <si>
    <t>Federal Share</t>
  </si>
  <si>
    <t>Colchester Ave. Protected Bike Lanes</t>
  </si>
  <si>
    <t>Fair Haven Downtown Pedestrian Study</t>
  </si>
  <si>
    <t>Joseph Gunter</t>
  </si>
  <si>
    <t>3 North Park Place</t>
  </si>
  <si>
    <t>fhmanager@comcast.net</t>
  </si>
  <si>
    <t>802-265-3010</t>
  </si>
  <si>
    <t>Rutland RPC</t>
  </si>
  <si>
    <t>Main St. Sidewalk</t>
  </si>
  <si>
    <t>Lisa Larivee</t>
  </si>
  <si>
    <t>PO Box 82</t>
  </si>
  <si>
    <t>townoff@franklinvt.net</t>
  </si>
  <si>
    <t>802-285-2101</t>
  </si>
  <si>
    <t>Northwest RPC</t>
  </si>
  <si>
    <t>Study the feasibility for placement of new and continued sidewalk with granite curbing on Main St. from Hanna Rd. to Square Rd. in direct front of our business district.</t>
  </si>
  <si>
    <t>Total Federal Requested</t>
  </si>
  <si>
    <t>VT 100 Crossing</t>
  </si>
  <si>
    <t>Ron Rodjenski</t>
  </si>
  <si>
    <t>PO Box 98</t>
  </si>
  <si>
    <t>ron@hydeparkvt.com</t>
  </si>
  <si>
    <t>802-888-2300</t>
  </si>
  <si>
    <t>Lamoille County Planning Commission</t>
  </si>
  <si>
    <t>New pedestrian/bike lanes on Ferry St. with a  new VT 100 crossing to access the North Hyde Park Post Office.  Scoping includes some field data colleciton and research for further ROW and stormwater planning.</t>
  </si>
  <si>
    <t>Manchester Recreation Path Scoping Study</t>
  </si>
  <si>
    <t>John O'keefe</t>
  </si>
  <si>
    <t>6039 Main Street</t>
  </si>
  <si>
    <t>802-362-0201</t>
  </si>
  <si>
    <t>j.okeefe@manchester-vt.gov</t>
  </si>
  <si>
    <t>Weston Village Center Pedestrian/Bicyclist Scoping Study</t>
  </si>
  <si>
    <t>Nicki Pfister</t>
  </si>
  <si>
    <t>57 Chester Mtn. Rd.</t>
  </si>
  <si>
    <t>npfister@comcast.net</t>
  </si>
  <si>
    <t>802-824-6320</t>
  </si>
  <si>
    <t>Windham Regional Commission</t>
  </si>
  <si>
    <t xml:space="preserve">This scoping study focuses on pedestrian and bicyclist safety in the Weston Village Center. The project will study pedestrian/bicyclist connections along VT Rte. 100 from one end of the town to the other (the intersection of Rte. 100 and Chester Mountain Road at the north end of town to the intersection of Mill Lane and Rte. 100 at the south). These connections are inadequate and raise serious safety concerns for pedestrians and bicyclists.  </t>
  </si>
  <si>
    <t>Received After Deadline</t>
  </si>
  <si>
    <t>Improve the walkability of downtown Fair Haven by improving 3 Cross walks, from the downtown shopping to parking across the street south of the park.  Improve control point for traffic flow by installing pedestrian islands, install curbing and sidewalk on the east side of the parking lot to improve pedestrian safety.   Review traffic flow and need for center turn lane to improve bike and pedestrian traffic in the street and on the curbs.</t>
  </si>
  <si>
    <t>The study will determine how the old railroad bed can be used to create a safe way for pedestrians and cyclists to access schools and recreation facilities in the town. The southern part of the trail from the Elementary School  to Hunter Park was completed years ago and use of the railroad bed would take it all the way up to North Road.</t>
  </si>
  <si>
    <t>Total</t>
  </si>
  <si>
    <t>Kaplan</t>
  </si>
  <si>
    <t>Gouin</t>
  </si>
  <si>
    <t>Without Hyde Park</t>
  </si>
  <si>
    <t>Could reduce to 50K</t>
  </si>
  <si>
    <t>Do not fund</t>
  </si>
  <si>
    <t>Running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</si>
</sst>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quot;$&quot;#,##0"/>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8">
    <xf numFmtId="0" fontId="0" fillId="0" borderId="0" xfId="0"/>
    <xf numFmtId="164" fontId="0" fillId="0" borderId="0" xfId="0" applyNumberFormat="1"/>
    <xf numFmtId="0" fontId="0" fillId="0" borderId="0" xfId="0" applyAlignment="1">
      <alignment wrapText="1"/>
    </xf>
    <xf numFmtId="165" fontId="0" fillId="0" borderId="0" xfId="0" applyNumberFormat="1"/>
    <xf numFmtId="0" fontId="18" fillId="0" borderId="0" xfId="42"/>
    <xf numFmtId="165" fontId="16" fillId="0" borderId="0" xfId="0" applyNumberFormat="1" applyFont="1"/>
    <xf numFmtId="165" fontId="16" fillId="0" borderId="0" xfId="0" applyNumberFormat="1" applyFont="1" applyAlignment="1">
      <alignment horizontal="left"/>
    </xf>
    <xf numFmtId="3" fontId="0" fillId="0" borderId="0" xfId="0" applyNumberFormat="1" applyAlignment="1">
      <alignment horizontal="center"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ron@hydeparkvt.com" TargetMode="External"/><Relationship Id="rId2" Type="http://schemas.openxmlformats.org/officeDocument/2006/relationships/hyperlink" Target="mailto:townoff@franklinvt.net" TargetMode="External"/><Relationship Id="rId1" Type="http://schemas.openxmlformats.org/officeDocument/2006/relationships/hyperlink" Target="mailto:fhmanager@comcast.net" TargetMode="External"/><Relationship Id="rId6" Type="http://schemas.openxmlformats.org/officeDocument/2006/relationships/printerSettings" Target="../printerSettings/printerSettings1.bin"/><Relationship Id="rId5" Type="http://schemas.openxmlformats.org/officeDocument/2006/relationships/hyperlink" Target="mailto:npfister@comcast.net" TargetMode="External"/><Relationship Id="rId4" Type="http://schemas.openxmlformats.org/officeDocument/2006/relationships/hyperlink" Target="mailto:j.okeefe@manchester-vt.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0"/>
  <sheetViews>
    <sheetView tabSelected="1" workbookViewId="0">
      <pane xSplit="1" ySplit="1" topLeftCell="Q5" activePane="bottomRight" state="frozen"/>
      <selection pane="topRight" activeCell="B1" sqref="B1"/>
      <selection pane="bottomLeft" activeCell="A2" sqref="A2"/>
      <selection pane="bottomRight" activeCell="U12" sqref="U12"/>
    </sheetView>
  </sheetViews>
  <sheetFormatPr defaultRowHeight="30.75" customHeight="1" x14ac:dyDescent="0.25"/>
  <cols>
    <col min="1" max="1" width="36" customWidth="1"/>
    <col min="2" max="2" width="36.5703125" customWidth="1"/>
    <col min="3" max="3" width="34.42578125" customWidth="1"/>
    <col min="4" max="4" width="23.7109375" hidden="1" customWidth="1"/>
    <col min="5" max="5" width="29.85546875" hidden="1" customWidth="1"/>
    <col min="6" max="6" width="16.85546875" hidden="1" customWidth="1"/>
    <col min="7" max="7" width="0" hidden="1" customWidth="1"/>
    <col min="8" max="8" width="25.5703125" hidden="1" customWidth="1"/>
    <col min="9" max="9" width="24.140625" hidden="1" customWidth="1"/>
    <col min="10" max="10" width="24.7109375" hidden="1" customWidth="1"/>
    <col min="11" max="11" width="0" hidden="1" customWidth="1"/>
    <col min="12" max="12" width="14.28515625" hidden="1" customWidth="1"/>
    <col min="13" max="13" width="24.28515625" hidden="1" customWidth="1"/>
    <col min="14" max="14" width="91" customWidth="1"/>
    <col min="15" max="15" width="20.85546875" hidden="1" customWidth="1"/>
    <col min="16" max="16" width="16.140625" hidden="1" customWidth="1"/>
    <col min="17" max="19" width="16.140625" customWidth="1"/>
    <col min="20" max="20" width="23.5703125" customWidth="1"/>
    <col min="21" max="22" width="20.42578125" customWidth="1"/>
    <col min="23" max="23" width="31.140625" customWidth="1"/>
  </cols>
  <sheetData>
    <row r="1" spans="1:23" ht="30.75" customHeight="1" x14ac:dyDescent="0.25">
      <c r="B1" t="s">
        <v>0</v>
      </c>
      <c r="C1" t="s">
        <v>1</v>
      </c>
      <c r="D1" t="s">
        <v>2</v>
      </c>
      <c r="E1" t="s">
        <v>3</v>
      </c>
      <c r="F1" t="s">
        <v>4</v>
      </c>
      <c r="G1" t="s">
        <v>5</v>
      </c>
      <c r="H1" t="s">
        <v>6</v>
      </c>
      <c r="I1" t="s">
        <v>7</v>
      </c>
      <c r="J1" t="s">
        <v>8</v>
      </c>
      <c r="K1" t="s">
        <v>9</v>
      </c>
      <c r="L1" t="s">
        <v>10</v>
      </c>
      <c r="M1" t="s">
        <v>11</v>
      </c>
      <c r="N1" t="s">
        <v>12</v>
      </c>
      <c r="O1" t="s">
        <v>13</v>
      </c>
      <c r="P1" t="s">
        <v>14</v>
      </c>
      <c r="Q1" t="s">
        <v>114</v>
      </c>
      <c r="R1" t="s">
        <v>115</v>
      </c>
      <c r="S1" t="s">
        <v>116</v>
      </c>
      <c r="T1" t="s">
        <v>15</v>
      </c>
      <c r="U1" t="s">
        <v>76</v>
      </c>
      <c r="V1" t="s">
        <v>120</v>
      </c>
    </row>
    <row r="2" spans="1:23" ht="116.25" customHeight="1" x14ac:dyDescent="0.25">
      <c r="A2" t="s">
        <v>37</v>
      </c>
      <c r="B2" s="2" t="s">
        <v>38</v>
      </c>
      <c r="C2" t="s">
        <v>41</v>
      </c>
      <c r="D2" t="s">
        <v>39</v>
      </c>
      <c r="E2" t="s">
        <v>40</v>
      </c>
      <c r="F2" t="s">
        <v>41</v>
      </c>
      <c r="G2" s="1">
        <v>5143</v>
      </c>
      <c r="H2" t="s">
        <v>42</v>
      </c>
      <c r="I2" t="s">
        <v>43</v>
      </c>
      <c r="J2" t="s">
        <v>24</v>
      </c>
      <c r="K2">
        <v>73995839</v>
      </c>
      <c r="L2" t="s">
        <v>44</v>
      </c>
      <c r="M2" s="2" t="s">
        <v>45</v>
      </c>
      <c r="N2" s="2" t="s">
        <v>46</v>
      </c>
      <c r="O2" s="3">
        <v>38000</v>
      </c>
      <c r="P2" s="3">
        <v>3000</v>
      </c>
      <c r="Q2" s="7">
        <f>R2+S2</f>
        <v>38</v>
      </c>
      <c r="R2" s="7">
        <v>20</v>
      </c>
      <c r="S2" s="7">
        <v>18</v>
      </c>
      <c r="T2" s="3">
        <v>41000</v>
      </c>
      <c r="U2" s="3">
        <f>0.8*T2</f>
        <v>32800</v>
      </c>
      <c r="V2" s="3">
        <f>U2</f>
        <v>32800</v>
      </c>
    </row>
    <row r="3" spans="1:23" ht="99" customHeight="1" x14ac:dyDescent="0.25">
      <c r="A3" t="s">
        <v>61</v>
      </c>
      <c r="B3" s="2" t="s">
        <v>104</v>
      </c>
      <c r="C3" t="s">
        <v>75</v>
      </c>
      <c r="D3" t="s">
        <v>105</v>
      </c>
      <c r="E3" t="s">
        <v>106</v>
      </c>
      <c r="F3" t="s">
        <v>75</v>
      </c>
      <c r="G3" s="1">
        <v>5161</v>
      </c>
      <c r="H3" s="4" t="s">
        <v>107</v>
      </c>
      <c r="I3" t="s">
        <v>108</v>
      </c>
      <c r="M3" s="2" t="s">
        <v>109</v>
      </c>
      <c r="N3" s="2" t="s">
        <v>110</v>
      </c>
      <c r="O3" s="3">
        <v>27000</v>
      </c>
      <c r="P3" s="3">
        <v>3000</v>
      </c>
      <c r="Q3" s="7">
        <f>R3+S3</f>
        <v>37</v>
      </c>
      <c r="R3" s="7">
        <v>20</v>
      </c>
      <c r="S3" s="7">
        <v>17</v>
      </c>
      <c r="T3" s="3">
        <f>O3+P3</f>
        <v>30000</v>
      </c>
      <c r="U3" s="3">
        <f>0.8*T3</f>
        <v>24000</v>
      </c>
      <c r="V3" s="3">
        <f>V2+U3</f>
        <v>56800</v>
      </c>
    </row>
    <row r="4" spans="1:23" ht="41.25" customHeight="1" x14ac:dyDescent="0.25">
      <c r="A4" t="s">
        <v>51</v>
      </c>
      <c r="B4" s="2" t="s">
        <v>52</v>
      </c>
      <c r="C4" t="s">
        <v>55</v>
      </c>
      <c r="D4" t="s">
        <v>53</v>
      </c>
      <c r="E4" t="s">
        <v>54</v>
      </c>
      <c r="F4" t="s">
        <v>55</v>
      </c>
      <c r="G4" s="1">
        <v>5819</v>
      </c>
      <c r="H4" t="s">
        <v>56</v>
      </c>
      <c r="I4" t="s">
        <v>57</v>
      </c>
      <c r="J4" t="s">
        <v>24</v>
      </c>
      <c r="K4" t="s">
        <v>58</v>
      </c>
      <c r="L4" t="s">
        <v>25</v>
      </c>
      <c r="M4" s="2" t="s">
        <v>59</v>
      </c>
      <c r="N4" s="2" t="s">
        <v>60</v>
      </c>
      <c r="O4" s="3">
        <v>36500</v>
      </c>
      <c r="P4" s="3">
        <v>3500</v>
      </c>
      <c r="Q4" s="7">
        <f>R4+S4</f>
        <v>35</v>
      </c>
      <c r="R4" s="7">
        <v>19</v>
      </c>
      <c r="S4" s="7">
        <v>16</v>
      </c>
      <c r="T4" s="3">
        <v>40000</v>
      </c>
      <c r="U4" s="3">
        <f>0.8*T4</f>
        <v>32000</v>
      </c>
      <c r="V4" s="3">
        <f t="shared" ref="V4:V10" si="0">V3+U4</f>
        <v>88800</v>
      </c>
      <c r="W4" t="s">
        <v>111</v>
      </c>
    </row>
    <row r="5" spans="1:23" ht="77.25" customHeight="1" x14ac:dyDescent="0.25">
      <c r="A5" t="s">
        <v>62</v>
      </c>
      <c r="B5" s="2" t="s">
        <v>63</v>
      </c>
      <c r="C5" t="s">
        <v>66</v>
      </c>
      <c r="D5" t="s">
        <v>64</v>
      </c>
      <c r="E5" t="s">
        <v>65</v>
      </c>
      <c r="F5" t="s">
        <v>66</v>
      </c>
      <c r="G5" s="1">
        <v>5091</v>
      </c>
      <c r="H5" t="s">
        <v>67</v>
      </c>
      <c r="I5" t="s">
        <v>68</v>
      </c>
      <c r="J5" t="s">
        <v>24</v>
      </c>
      <c r="K5">
        <v>48572804</v>
      </c>
      <c r="L5" t="s">
        <v>25</v>
      </c>
      <c r="M5" s="2" t="s">
        <v>69</v>
      </c>
      <c r="N5" s="2" t="s">
        <v>70</v>
      </c>
      <c r="O5" s="3">
        <v>25000</v>
      </c>
      <c r="P5" s="3">
        <v>2500</v>
      </c>
      <c r="Q5" s="7">
        <f>R5+S5</f>
        <v>35</v>
      </c>
      <c r="R5" s="7">
        <v>18</v>
      </c>
      <c r="S5" s="7">
        <v>17</v>
      </c>
      <c r="T5" s="3">
        <v>27500</v>
      </c>
      <c r="U5" s="3">
        <f>0.8*T5</f>
        <v>22000</v>
      </c>
      <c r="V5" s="3">
        <f t="shared" si="0"/>
        <v>110800</v>
      </c>
    </row>
    <row r="6" spans="1:23" ht="30.75" customHeight="1" x14ac:dyDescent="0.25">
      <c r="A6" t="s">
        <v>16</v>
      </c>
      <c r="B6" s="2" t="s">
        <v>17</v>
      </c>
      <c r="C6" t="s">
        <v>18</v>
      </c>
      <c r="D6" t="s">
        <v>19</v>
      </c>
      <c r="E6" t="s">
        <v>20</v>
      </c>
      <c r="F6" t="s">
        <v>21</v>
      </c>
      <c r="G6" s="1">
        <v>5201</v>
      </c>
      <c r="H6" t="s">
        <v>22</v>
      </c>
      <c r="I6" t="s">
        <v>23</v>
      </c>
      <c r="J6" t="s">
        <v>24</v>
      </c>
      <c r="K6">
        <v>28483183</v>
      </c>
      <c r="L6" t="s">
        <v>25</v>
      </c>
      <c r="M6" s="2" t="s">
        <v>26</v>
      </c>
      <c r="N6" s="2" t="s">
        <v>27</v>
      </c>
      <c r="O6" s="3">
        <v>25000</v>
      </c>
      <c r="P6" s="3">
        <v>2500</v>
      </c>
      <c r="Q6" s="7">
        <f>R6+S6</f>
        <v>34</v>
      </c>
      <c r="R6" s="7">
        <v>16</v>
      </c>
      <c r="S6" s="7">
        <v>18</v>
      </c>
      <c r="T6" s="3">
        <v>27500</v>
      </c>
      <c r="U6" s="3">
        <f>0.8*T6</f>
        <v>22000</v>
      </c>
      <c r="V6" s="3">
        <f t="shared" si="0"/>
        <v>132800</v>
      </c>
    </row>
    <row r="7" spans="1:23" ht="57" customHeight="1" x14ac:dyDescent="0.25">
      <c r="A7" t="s">
        <v>47</v>
      </c>
      <c r="B7" s="2" t="s">
        <v>78</v>
      </c>
      <c r="C7" t="s">
        <v>71</v>
      </c>
      <c r="D7" t="s">
        <v>79</v>
      </c>
      <c r="E7" t="s">
        <v>80</v>
      </c>
      <c r="F7" t="s">
        <v>71</v>
      </c>
      <c r="G7" s="1">
        <v>5743</v>
      </c>
      <c r="H7" s="4" t="s">
        <v>81</v>
      </c>
      <c r="I7" t="s">
        <v>82</v>
      </c>
      <c r="M7" s="2" t="s">
        <v>83</v>
      </c>
      <c r="N7" s="2" t="s">
        <v>112</v>
      </c>
      <c r="O7" s="3">
        <v>35000</v>
      </c>
      <c r="P7" s="3">
        <v>0</v>
      </c>
      <c r="Q7" s="7">
        <f>R7+S7</f>
        <v>34</v>
      </c>
      <c r="R7" s="7">
        <v>20</v>
      </c>
      <c r="S7" s="7">
        <v>14</v>
      </c>
      <c r="T7" s="3">
        <f>O7+P7</f>
        <v>35000</v>
      </c>
      <c r="U7" s="3">
        <f>0.8*T7</f>
        <v>28000</v>
      </c>
      <c r="V7" s="3">
        <f t="shared" si="0"/>
        <v>160800</v>
      </c>
    </row>
    <row r="8" spans="1:23" ht="66.75" customHeight="1" x14ac:dyDescent="0.25">
      <c r="A8" t="s">
        <v>50</v>
      </c>
      <c r="B8" s="2" t="s">
        <v>99</v>
      </c>
      <c r="C8" t="s">
        <v>74</v>
      </c>
      <c r="D8" t="s">
        <v>100</v>
      </c>
      <c r="E8" t="s">
        <v>101</v>
      </c>
      <c r="F8" t="s">
        <v>74</v>
      </c>
      <c r="G8" s="1">
        <v>5255</v>
      </c>
      <c r="H8" s="4" t="s">
        <v>103</v>
      </c>
      <c r="I8" t="s">
        <v>102</v>
      </c>
      <c r="M8" s="2" t="s">
        <v>26</v>
      </c>
      <c r="N8" s="2" t="s">
        <v>113</v>
      </c>
      <c r="O8" s="3">
        <v>31500</v>
      </c>
      <c r="P8" s="3">
        <v>3500</v>
      </c>
      <c r="Q8" s="7">
        <f>R8+S8</f>
        <v>33</v>
      </c>
      <c r="R8" s="7">
        <v>19</v>
      </c>
      <c r="S8" s="7">
        <v>14</v>
      </c>
      <c r="T8" s="3">
        <f>O8+P8</f>
        <v>35000</v>
      </c>
      <c r="U8" s="3">
        <f>0.8*T8</f>
        <v>28000</v>
      </c>
      <c r="V8" s="3">
        <f t="shared" si="0"/>
        <v>188800</v>
      </c>
    </row>
    <row r="9" spans="1:23" ht="30.75" customHeight="1" x14ac:dyDescent="0.25">
      <c r="A9" t="s">
        <v>48</v>
      </c>
      <c r="B9" s="2" t="s">
        <v>84</v>
      </c>
      <c r="C9" t="s">
        <v>73</v>
      </c>
      <c r="D9" t="s">
        <v>85</v>
      </c>
      <c r="E9" t="s">
        <v>86</v>
      </c>
      <c r="F9" t="s">
        <v>73</v>
      </c>
      <c r="G9" s="1">
        <v>5457</v>
      </c>
      <c r="H9" s="4" t="s">
        <v>87</v>
      </c>
      <c r="I9" t="s">
        <v>88</v>
      </c>
      <c r="M9" s="2" t="s">
        <v>89</v>
      </c>
      <c r="N9" s="2" t="s">
        <v>90</v>
      </c>
      <c r="O9" s="3">
        <v>30000</v>
      </c>
      <c r="P9" s="3">
        <v>3000</v>
      </c>
      <c r="Q9" s="7">
        <f>R9+S9</f>
        <v>32</v>
      </c>
      <c r="R9" s="7">
        <v>17</v>
      </c>
      <c r="S9" s="7">
        <v>15</v>
      </c>
      <c r="T9" s="3">
        <f>O9+P9</f>
        <v>33000</v>
      </c>
      <c r="U9" s="3">
        <f>0.8*T9</f>
        <v>26400</v>
      </c>
      <c r="V9" s="3">
        <f t="shared" si="0"/>
        <v>215200</v>
      </c>
    </row>
    <row r="10" spans="1:23" ht="80.25" customHeight="1" x14ac:dyDescent="0.25">
      <c r="A10" t="s">
        <v>28</v>
      </c>
      <c r="B10" s="2" t="s">
        <v>77</v>
      </c>
      <c r="C10" t="s">
        <v>31</v>
      </c>
      <c r="D10" t="s">
        <v>29</v>
      </c>
      <c r="E10" t="s">
        <v>30</v>
      </c>
      <c r="F10" t="s">
        <v>31</v>
      </c>
      <c r="G10" s="1">
        <v>5401</v>
      </c>
      <c r="H10" t="s">
        <v>32</v>
      </c>
      <c r="I10" t="s">
        <v>33</v>
      </c>
      <c r="J10" t="s">
        <v>34</v>
      </c>
      <c r="K10">
        <v>603299272</v>
      </c>
      <c r="L10" t="s">
        <v>25</v>
      </c>
      <c r="M10" s="2" t="s">
        <v>35</v>
      </c>
      <c r="N10" s="2" t="s">
        <v>36</v>
      </c>
      <c r="O10" s="3">
        <v>65000</v>
      </c>
      <c r="P10" s="3">
        <v>6500</v>
      </c>
      <c r="Q10" s="7">
        <f>R10+S10</f>
        <v>30</v>
      </c>
      <c r="R10" s="7">
        <v>19</v>
      </c>
      <c r="S10" s="7">
        <v>11</v>
      </c>
      <c r="T10" s="3">
        <v>71500</v>
      </c>
      <c r="U10" s="3">
        <v>0</v>
      </c>
      <c r="V10" s="3">
        <f t="shared" si="0"/>
        <v>215200</v>
      </c>
      <c r="W10" t="s">
        <v>118</v>
      </c>
    </row>
    <row r="11" spans="1:23" ht="30.75" customHeight="1" x14ac:dyDescent="0.25">
      <c r="A11" t="s">
        <v>49</v>
      </c>
      <c r="B11" s="2" t="s">
        <v>92</v>
      </c>
      <c r="C11" t="s">
        <v>72</v>
      </c>
      <c r="D11" t="s">
        <v>93</v>
      </c>
      <c r="E11" t="s">
        <v>94</v>
      </c>
      <c r="F11" t="s">
        <v>72</v>
      </c>
      <c r="G11" s="1">
        <v>5655</v>
      </c>
      <c r="H11" s="4" t="s">
        <v>95</v>
      </c>
      <c r="I11" t="s">
        <v>96</v>
      </c>
      <c r="M11" s="2" t="s">
        <v>97</v>
      </c>
      <c r="N11" s="2" t="s">
        <v>98</v>
      </c>
      <c r="O11" s="3">
        <v>30000</v>
      </c>
      <c r="P11" s="3">
        <v>3000</v>
      </c>
      <c r="Q11" s="7">
        <f>R11+S11</f>
        <v>13</v>
      </c>
      <c r="R11" s="7">
        <v>5</v>
      </c>
      <c r="S11" s="7">
        <v>8</v>
      </c>
      <c r="T11" s="3">
        <f>O11+P11</f>
        <v>33000</v>
      </c>
      <c r="U11" s="3">
        <f>0.8*T11</f>
        <v>26400</v>
      </c>
      <c r="V11" s="3"/>
      <c r="W11" t="s">
        <v>119</v>
      </c>
    </row>
    <row r="12" spans="1:23" ht="30.75" customHeight="1" x14ac:dyDescent="0.25">
      <c r="B12" s="2"/>
      <c r="G12" s="1"/>
      <c r="N12" s="2"/>
      <c r="O12" s="3"/>
      <c r="P12" s="3"/>
      <c r="Q12" s="3"/>
      <c r="R12" s="3"/>
      <c r="S12" s="3"/>
      <c r="T12" s="3"/>
      <c r="U12" s="3"/>
      <c r="V12" s="3"/>
    </row>
    <row r="13" spans="1:23" ht="30.75" customHeight="1" x14ac:dyDescent="0.25">
      <c r="B13" s="2"/>
      <c r="G13" s="1"/>
      <c r="N13" s="2"/>
      <c r="O13" s="3"/>
      <c r="P13" s="3"/>
      <c r="Q13" s="3"/>
      <c r="R13" s="3"/>
      <c r="S13" s="3"/>
      <c r="T13" s="5" t="s">
        <v>91</v>
      </c>
      <c r="U13" s="6">
        <f>SUM(U2:U11)</f>
        <v>241600</v>
      </c>
      <c r="V13" s="6"/>
    </row>
    <row r="14" spans="1:23" ht="30.75" customHeight="1" x14ac:dyDescent="0.25">
      <c r="B14" s="2"/>
      <c r="G14" s="1"/>
      <c r="N14" s="2"/>
      <c r="O14" s="3"/>
      <c r="P14" s="3"/>
      <c r="Q14" s="3"/>
      <c r="R14" s="3"/>
      <c r="S14" s="3"/>
      <c r="T14" s="3" t="s">
        <v>117</v>
      </c>
      <c r="U14" s="3">
        <f>U13-U11</f>
        <v>215200</v>
      </c>
      <c r="V14" s="3"/>
    </row>
    <row r="15" spans="1:23" ht="30.75" customHeight="1" x14ac:dyDescent="0.25">
      <c r="B15" s="2"/>
      <c r="G15" s="1"/>
    </row>
    <row r="16" spans="1:23" ht="30.75" customHeight="1" x14ac:dyDescent="0.25">
      <c r="G16" s="1"/>
    </row>
    <row r="17" spans="7:7" ht="30.75" customHeight="1" x14ac:dyDescent="0.25">
      <c r="G17" s="1"/>
    </row>
    <row r="18" spans="7:7" ht="30.75" customHeight="1" x14ac:dyDescent="0.25">
      <c r="G18" s="1"/>
    </row>
    <row r="19" spans="7:7" ht="30.75" customHeight="1" x14ac:dyDescent="0.25">
      <c r="G19" s="1"/>
    </row>
    <row r="20" spans="7:7" ht="30.75" customHeight="1" x14ac:dyDescent="0.25">
      <c r="G20" s="1"/>
    </row>
    <row r="21" spans="7:7" ht="30.75" customHeight="1" x14ac:dyDescent="0.25">
      <c r="G21" s="1"/>
    </row>
    <row r="22" spans="7:7" ht="30.75" customHeight="1" x14ac:dyDescent="0.25">
      <c r="G22" s="1"/>
    </row>
    <row r="23" spans="7:7" ht="30.75" customHeight="1" x14ac:dyDescent="0.25">
      <c r="G23" s="1"/>
    </row>
    <row r="24" spans="7:7" ht="30.75" customHeight="1" x14ac:dyDescent="0.25">
      <c r="G24" s="1"/>
    </row>
    <row r="25" spans="7:7" ht="30.75" customHeight="1" x14ac:dyDescent="0.25">
      <c r="G25" s="1"/>
    </row>
    <row r="26" spans="7:7" ht="30.75" customHeight="1" x14ac:dyDescent="0.25">
      <c r="G26" s="1"/>
    </row>
    <row r="27" spans="7:7" ht="30.75" customHeight="1" x14ac:dyDescent="0.25">
      <c r="G27" s="1"/>
    </row>
    <row r="28" spans="7:7" ht="30.75" customHeight="1" x14ac:dyDescent="0.25">
      <c r="G28" s="1"/>
    </row>
    <row r="29" spans="7:7" ht="30.75" customHeight="1" x14ac:dyDescent="0.25">
      <c r="G29" s="1"/>
    </row>
    <row r="30" spans="7:7" ht="30.75" customHeight="1" x14ac:dyDescent="0.25">
      <c r="G30" s="1"/>
    </row>
  </sheetData>
  <sortState ref="A2:W30">
    <sortCondition descending="1" ref="Q1"/>
  </sortState>
  <hyperlinks>
    <hyperlink ref="H7" r:id="rId1" xr:uid="{99C2BE87-6D59-4062-A7A9-316816F77914}"/>
    <hyperlink ref="H9" r:id="rId2" xr:uid="{4FDA22D9-9530-4774-9626-FF7AD0B8F510}"/>
    <hyperlink ref="H11" r:id="rId3" xr:uid="{62B48738-4AF6-4BA2-94BA-0A77778BB231}"/>
    <hyperlink ref="H8" r:id="rId4" xr:uid="{03BC6B0E-AE50-48FD-B910-C30319CEF99F}"/>
    <hyperlink ref="H3" r:id="rId5" xr:uid="{BB55DB51-74D4-4B75-BE3F-EC20B73FC8AB}"/>
  </hyperlinks>
  <pageMargins left="0.7" right="0.7" top="0.75" bottom="0.75" header="0.3" footer="0.3"/>
  <pageSetup orientation="portrait"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EAFDA19406B848B7101DD146C7E85B" ma:contentTypeVersion="18" ma:contentTypeDescription="Create a new document." ma:contentTypeScope="" ma:versionID="39a1344c21666c4780c4214b4c4850a1">
  <xsd:schema xmlns:xsd="http://www.w3.org/2001/XMLSchema" xmlns:xs="http://www.w3.org/2001/XMLSchema" xmlns:p="http://schemas.microsoft.com/office/2006/metadata/properties" xmlns:ns2="8fd47c45-8aaa-4bb9-a294-41bdb653617e" xmlns:ns3="2a208fe3-8287-4a8b-b629-d45392ca0f10" xmlns:ns4="22ec0dd7-095b-41f2-b8b8-a624496b8c6b" targetNamespace="http://schemas.microsoft.com/office/2006/metadata/properties" ma:root="true" ma:fieldsID="5da6e6d147b0f112825d5ae4887165ea" ns2:_="" ns3:_="" ns4:_="">
    <xsd:import namespace="8fd47c45-8aaa-4bb9-a294-41bdb653617e"/>
    <xsd:import namespace="2a208fe3-8287-4a8b-b629-d45392ca0f10"/>
    <xsd:import namespace="22ec0dd7-095b-41f2-b8b8-a624496b8c6b"/>
    <xsd:element name="properties">
      <xsd:complexType>
        <xsd:sequence>
          <xsd:element name="documentManagement">
            <xsd:complexType>
              <xsd:all>
                <xsd:element ref="ns2:_dlc_Exempt" minOccurs="0"/>
                <xsd:element ref="ns3:SharedWithUser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d47c45-8aaa-4bb9-a294-41bdb653617e" elementFormDefault="qualified">
    <xsd:import namespace="http://schemas.microsoft.com/office/2006/documentManagement/types"/>
    <xsd:import namespace="http://schemas.microsoft.com/office/infopath/2007/PartnerControls"/>
    <xsd:element name="_dlc_Exempt" ma:index="8" nillable="true" ma:displayName="Exempt from Policy" ma:description=""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a208fe3-8287-4a8b-b629-d45392ca0f10" elementFormDefault="qualified">
    <xsd:import namespace="http://schemas.microsoft.com/office/2006/documentManagement/types"/>
    <xsd:import namespace="http://schemas.microsoft.com/office/infopath/2007/PartnerControls"/>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ec0dd7-095b-41f2-b8b8-a624496b8c6b"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Document</p:Name>
  <p:Description/>
  <p:Statement/>
  <p:PolicyItems/>
</p:Policy>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_dlc_DocId xmlns="22ec0dd7-095b-41f2-b8b8-a624496b8c6b">E23TXWV46JPD-1446909593-6588</_dlc_DocId>
    <_dlc_DocIdUrl xmlns="22ec0dd7-095b-41f2-b8b8-a624496b8c6b">
      <Url>https://outside.vermont.gov/agency/VTRANS/external/MAB-LP/_layouts/15/DocIdRedir.aspx?ID=E23TXWV46JPD-1446909593-6588</Url>
      <Description>E23TXWV46JPD-1446909593-6588</Description>
    </_dlc_DocIdUrl>
  </documentManagement>
</p:properties>
</file>

<file path=customXml/itemProps1.xml><?xml version="1.0" encoding="utf-8"?>
<ds:datastoreItem xmlns:ds="http://schemas.openxmlformats.org/officeDocument/2006/customXml" ds:itemID="{51ADDC55-BE5C-458E-BF60-D5747D5E3044}"/>
</file>

<file path=customXml/itemProps2.xml><?xml version="1.0" encoding="utf-8"?>
<ds:datastoreItem xmlns:ds="http://schemas.openxmlformats.org/officeDocument/2006/customXml" ds:itemID="{46A88CC6-281E-4B21-BC59-660F4921EA76}"/>
</file>

<file path=customXml/itemProps3.xml><?xml version="1.0" encoding="utf-8"?>
<ds:datastoreItem xmlns:ds="http://schemas.openxmlformats.org/officeDocument/2006/customXml" ds:itemID="{068C3F25-5E34-4227-A719-7FEF3083993B}"/>
</file>

<file path=customXml/itemProps4.xml><?xml version="1.0" encoding="utf-8"?>
<ds:datastoreItem xmlns:ds="http://schemas.openxmlformats.org/officeDocument/2006/customXml" ds:itemID="{90552901-CEB4-4E0B-A2E7-60224D78CE14}"/>
</file>

<file path=customXml/itemProps5.xml><?xml version="1.0" encoding="utf-8"?>
<ds:datastoreItem xmlns:ds="http://schemas.openxmlformats.org/officeDocument/2006/customXml" ds:itemID="{F167B646-2826-4FD9-BAE1-4BD439C3855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Scoping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Kaplan, Jon</dc:creator>
  <cp:lastModifiedBy>Kaplan, Jon</cp:lastModifiedBy>
  <dcterms:created xsi:type="dcterms:W3CDTF">2018-06-25T18:54:47Z</dcterms:created>
  <dcterms:modified xsi:type="dcterms:W3CDTF">2018-08-07T18:17:54Z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0x010100F3EAFDA19406B848B7101DD146C7E85B</vt:lpwstr>
  </property>
  <property fmtid="{D5CDD505-2E9C-101B-9397-08002B2CF9AE}" pid="3" name="_dlc_DocIdItemGuid">
    <vt:lpwstr>577ed296-764c-469f-ad97-9d9806d478a4</vt:lpwstr>
  </property>
</Properties>
</file>